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23475" windowHeight="9510"/>
  </bookViews>
  <sheets>
    <sheet name="lineaire" sheetId="2" r:id="rId1"/>
    <sheet name="degressif" sheetId="1" r:id="rId2"/>
  </sheets>
  <calcPr calcId="125725"/>
</workbook>
</file>

<file path=xl/calcChain.xml><?xml version="1.0" encoding="utf-8"?>
<calcChain xmlns="http://schemas.openxmlformats.org/spreadsheetml/2006/main">
  <c r="G11" i="2"/>
  <c r="G6"/>
  <c r="H6" s="1"/>
  <c r="I6" s="1"/>
  <c r="G10"/>
  <c r="G9"/>
  <c r="G8"/>
  <c r="G7"/>
  <c r="L13" i="1"/>
  <c r="L12"/>
  <c r="E12"/>
  <c r="L11"/>
  <c r="F11"/>
  <c r="F12" s="1"/>
  <c r="E11"/>
  <c r="L10"/>
  <c r="G10"/>
  <c r="Q10" s="1"/>
  <c r="F10"/>
  <c r="E10"/>
  <c r="H9" i="2" l="1"/>
  <c r="H8"/>
  <c r="I8" s="1"/>
  <c r="H7"/>
  <c r="I7" s="1"/>
  <c r="G12" i="1"/>
  <c r="Q13" s="1"/>
  <c r="Q11"/>
  <c r="G11"/>
  <c r="Q12" s="1"/>
  <c r="I9" i="2" l="1"/>
  <c r="H10"/>
  <c r="E13" i="1"/>
  <c r="F13" s="1"/>
  <c r="E14"/>
  <c r="I10" i="2" l="1"/>
  <c r="H11"/>
  <c r="I11" s="1"/>
  <c r="F14" i="1"/>
  <c r="G14" s="1"/>
  <c r="G13"/>
</calcChain>
</file>

<file path=xl/sharedStrings.xml><?xml version="1.0" encoding="utf-8"?>
<sst xmlns="http://schemas.openxmlformats.org/spreadsheetml/2006/main" count="55" uniqueCount="42">
  <si>
    <t>Le 10 juin N, Monsieur Dupond fait l'acquisition d'une machine pour 3 000€ HT. </t>
  </si>
  <si>
    <t>Les frais de livraison ainsi que les frais de mise en service s'élèvent à 250€ HT.</t>
  </si>
  <si>
    <t>Années</t>
  </si>
  <si>
    <t>valeur d'origine</t>
  </si>
  <si>
    <t>Annuités d'amortissement (dotation)</t>
  </si>
  <si>
    <t>Amortissements cumulés</t>
  </si>
  <si>
    <t>valeur nette comptable</t>
  </si>
  <si>
    <t>degressif</t>
  </si>
  <si>
    <t>lineaire</t>
  </si>
  <si>
    <t>N</t>
  </si>
  <si>
    <t xml:space="preserve">    3500*1/5*1,75*7/12</t>
  </si>
  <si>
    <t xml:space="preserve">   3500/5</t>
  </si>
  <si>
    <t>N+1</t>
  </si>
  <si>
    <t xml:space="preserve">    2785*1/5*1,75</t>
  </si>
  <si>
    <t xml:space="preserve">    2785/4</t>
  </si>
  <si>
    <t>N+2</t>
  </si>
  <si>
    <t xml:space="preserve">    1811*1/5*1,75</t>
  </si>
  <si>
    <t xml:space="preserve">    1811 /3</t>
  </si>
  <si>
    <t>N+3</t>
  </si>
  <si>
    <t xml:space="preserve">    1177*1/5*1,75</t>
  </si>
  <si>
    <t xml:space="preserve">     1177/2</t>
  </si>
  <si>
    <t>N+4</t>
  </si>
  <si>
    <t>Date de début</t>
  </si>
  <si>
    <t>Date de fin</t>
  </si>
  <si>
    <t>23/07/N</t>
  </si>
  <si>
    <t>31/12/N</t>
  </si>
  <si>
    <t>01/01/N+1</t>
  </si>
  <si>
    <t>31/12/N+1</t>
  </si>
  <si>
    <t xml:space="preserve">    10000*20%</t>
  </si>
  <si>
    <t>01/01/N+2</t>
  </si>
  <si>
    <t>31/12/N+2</t>
  </si>
  <si>
    <t>01/01/N+3</t>
  </si>
  <si>
    <t>31/12/N+3</t>
  </si>
  <si>
    <t>01/01/N+4</t>
  </si>
  <si>
    <t>31/12/N+4</t>
  </si>
  <si>
    <t>01/01/N+5</t>
  </si>
  <si>
    <t>22/07/N+5</t>
  </si>
  <si>
    <t>N+5</t>
  </si>
  <si>
    <t>Une entreprise clôture son exercice comptable sur l’année civile. Elle a achetéet mis en service un matériel industriel le 23 juillet N pour un montant de 10000 euros. Cette immobilisation sera amortie sur une durée de 5 années selon le mode linéaire. Le taux d’amortissement linéaire est donc de 20% (1/5).</t>
  </si>
  <si>
    <t xml:space="preserve">     10000*(  5*30+7)/360*(1/5)</t>
  </si>
  <si>
    <t xml:space="preserve">     10000*(  6*30+23)/360*(1/5)</t>
  </si>
  <si>
    <t>La machine est mise en service et achetée  le 15 juin N et sa durée de vie est estimée à 5 ans.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</si>
</sst>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5555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FDFDF"/>
      </left>
      <right/>
      <top style="medium">
        <color rgb="FFDFDFDF"/>
      </top>
      <bottom style="medium">
        <color rgb="FFDFDFDF"/>
      </bottom>
      <diagonal/>
    </border>
    <border>
      <left/>
      <right/>
      <top style="medium">
        <color rgb="FFDFDFDF"/>
      </top>
      <bottom style="medium">
        <color rgb="FFDFDFD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0" fontId="0" fillId="0" borderId="2" xfId="0" applyBorder="1"/>
    <xf numFmtId="0" fontId="0" fillId="0" borderId="4" xfId="0" applyBorder="1"/>
    <xf numFmtId="1" fontId="0" fillId="3" borderId="4" xfId="0" applyNumberFormat="1" applyFill="1" applyBorder="1"/>
    <xf numFmtId="0" fontId="0" fillId="0" borderId="0" xfId="0" applyBorder="1"/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1" fontId="0" fillId="3" borderId="7" xfId="0" applyNumberFormat="1" applyFill="1" applyBorder="1"/>
    <xf numFmtId="1" fontId="0" fillId="0" borderId="8" xfId="0" applyNumberFormat="1" applyBorder="1"/>
    <xf numFmtId="0" fontId="0" fillId="0" borderId="9" xfId="0" applyBorder="1"/>
    <xf numFmtId="0" fontId="0" fillId="0" borderId="10" xfId="0" applyBorder="1"/>
    <xf numFmtId="1" fontId="0" fillId="0" borderId="10" xfId="0" applyNumberFormat="1" applyBorder="1"/>
    <xf numFmtId="0" fontId="0" fillId="0" borderId="11" xfId="0" applyBorder="1"/>
    <xf numFmtId="1" fontId="0" fillId="3" borderId="12" xfId="0" applyNumberFormat="1" applyFill="1" applyBorder="1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4" fillId="2" borderId="1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" fontId="3" fillId="3" borderId="0" xfId="0" applyNumberFormat="1" applyFont="1" applyFill="1"/>
    <xf numFmtId="1" fontId="3" fillId="0" borderId="1" xfId="0" applyNumberFormat="1" applyFont="1" applyBorder="1"/>
    <xf numFmtId="1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1"/>
  <sheetViews>
    <sheetView tabSelected="1" workbookViewId="0">
      <selection activeCell="G19" sqref="G19"/>
    </sheetView>
  </sheetViews>
  <sheetFormatPr baseColWidth="10" defaultRowHeight="15"/>
  <cols>
    <col min="1" max="1" width="12.85546875" customWidth="1"/>
    <col min="2" max="2" width="14.42578125" customWidth="1"/>
    <col min="3" max="3" width="2.28515625" customWidth="1"/>
    <col min="4" max="4" width="7" customWidth="1"/>
    <col min="5" max="5" width="15" customWidth="1"/>
    <col min="7" max="7" width="15.7109375" customWidth="1"/>
    <col min="8" max="8" width="15.85546875" customWidth="1"/>
    <col min="10" max="10" width="3.85546875" customWidth="1"/>
  </cols>
  <sheetData>
    <row r="2" spans="1:13" ht="78" customHeight="1">
      <c r="A2" s="24" t="s">
        <v>38</v>
      </c>
      <c r="B2" s="24"/>
      <c r="C2" s="24"/>
      <c r="D2" s="24"/>
      <c r="E2" s="24"/>
      <c r="F2" s="24"/>
      <c r="G2" s="24"/>
      <c r="H2" s="25"/>
      <c r="I2" s="25"/>
      <c r="J2" s="25"/>
      <c r="K2" s="25"/>
      <c r="L2" s="25"/>
      <c r="M2" s="25"/>
    </row>
    <row r="3" spans="1:13" ht="18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9.5" thickBo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75.75" thickBot="1">
      <c r="A5" s="26" t="s">
        <v>22</v>
      </c>
      <c r="B5" s="27" t="s">
        <v>23</v>
      </c>
      <c r="C5" s="25"/>
      <c r="D5" s="25"/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5"/>
      <c r="K5" s="25"/>
      <c r="L5" s="25"/>
      <c r="M5" s="25"/>
    </row>
    <row r="6" spans="1:13" ht="36.75" thickBot="1">
      <c r="A6" s="26" t="s">
        <v>24</v>
      </c>
      <c r="B6" s="27" t="s">
        <v>25</v>
      </c>
      <c r="C6" s="25"/>
      <c r="D6" s="25">
        <v>1</v>
      </c>
      <c r="E6" s="29" t="s">
        <v>9</v>
      </c>
      <c r="F6" s="29">
        <v>10000</v>
      </c>
      <c r="G6" s="30">
        <f>10000*(  5*30+7)/360*(1/5)</f>
        <v>872.22222222222229</v>
      </c>
      <c r="H6" s="31">
        <f>+G6</f>
        <v>872.22222222222229</v>
      </c>
      <c r="I6" s="31">
        <f>+F6-H6</f>
        <v>9127.7777777777774</v>
      </c>
      <c r="J6" s="25"/>
      <c r="K6" s="25" t="s">
        <v>39</v>
      </c>
      <c r="L6" s="25"/>
      <c r="M6" s="25"/>
    </row>
    <row r="7" spans="1:13" ht="36.75" thickBot="1">
      <c r="A7" s="26" t="s">
        <v>26</v>
      </c>
      <c r="B7" s="27" t="s">
        <v>27</v>
      </c>
      <c r="C7" s="25"/>
      <c r="D7" s="25">
        <v>2</v>
      </c>
      <c r="E7" s="29" t="s">
        <v>12</v>
      </c>
      <c r="F7" s="29">
        <v>10000</v>
      </c>
      <c r="G7" s="32">
        <f>10000*20%</f>
        <v>2000</v>
      </c>
      <c r="H7" s="31">
        <f>+G7+H6</f>
        <v>2872.2222222222222</v>
      </c>
      <c r="I7" s="31">
        <f t="shared" ref="I7:I11" si="0">+F7-H7</f>
        <v>7127.7777777777774</v>
      </c>
      <c r="J7" s="25"/>
      <c r="K7" s="25" t="s">
        <v>28</v>
      </c>
      <c r="L7" s="25"/>
      <c r="M7" s="25"/>
    </row>
    <row r="8" spans="1:13" ht="36.75" thickBot="1">
      <c r="A8" s="26" t="s">
        <v>29</v>
      </c>
      <c r="B8" s="27" t="s">
        <v>30</v>
      </c>
      <c r="C8" s="25"/>
      <c r="D8" s="25">
        <v>3</v>
      </c>
      <c r="E8" s="29" t="s">
        <v>15</v>
      </c>
      <c r="F8" s="29">
        <v>10000</v>
      </c>
      <c r="G8" s="32">
        <f t="shared" ref="G8:G10" si="1">10000*20%</f>
        <v>2000</v>
      </c>
      <c r="H8" s="31">
        <f t="shared" ref="H8:H11" si="2">+G8+H7</f>
        <v>4872.2222222222226</v>
      </c>
      <c r="I8" s="31">
        <f t="shared" si="0"/>
        <v>5127.7777777777774</v>
      </c>
      <c r="J8" s="25"/>
      <c r="K8" s="25" t="s">
        <v>28</v>
      </c>
      <c r="L8" s="25"/>
      <c r="M8" s="25"/>
    </row>
    <row r="9" spans="1:13" ht="36.75" thickBot="1">
      <c r="A9" s="26" t="s">
        <v>31</v>
      </c>
      <c r="B9" s="27" t="s">
        <v>32</v>
      </c>
      <c r="C9" s="25"/>
      <c r="D9" s="25">
        <v>4</v>
      </c>
      <c r="E9" s="29" t="s">
        <v>18</v>
      </c>
      <c r="F9" s="29">
        <v>10000</v>
      </c>
      <c r="G9" s="32">
        <f t="shared" si="1"/>
        <v>2000</v>
      </c>
      <c r="H9" s="31">
        <f t="shared" si="2"/>
        <v>6872.2222222222226</v>
      </c>
      <c r="I9" s="31">
        <f t="shared" si="0"/>
        <v>3127.7777777777774</v>
      </c>
      <c r="J9" s="25"/>
      <c r="K9" s="25" t="s">
        <v>28</v>
      </c>
      <c r="L9" s="25"/>
      <c r="M9" s="25"/>
    </row>
    <row r="10" spans="1:13" ht="36.75" thickBot="1">
      <c r="A10" s="26" t="s">
        <v>33</v>
      </c>
      <c r="B10" s="27" t="s">
        <v>34</v>
      </c>
      <c r="C10" s="25"/>
      <c r="D10" s="25">
        <v>5</v>
      </c>
      <c r="E10" s="29" t="s">
        <v>21</v>
      </c>
      <c r="F10" s="29">
        <v>10000</v>
      </c>
      <c r="G10" s="32">
        <f t="shared" si="1"/>
        <v>2000</v>
      </c>
      <c r="H10" s="31">
        <f t="shared" si="2"/>
        <v>8872.2222222222226</v>
      </c>
      <c r="I10" s="31">
        <f t="shared" si="0"/>
        <v>1127.7777777777774</v>
      </c>
      <c r="J10" s="25"/>
      <c r="K10" s="25" t="s">
        <v>28</v>
      </c>
      <c r="L10" s="25"/>
      <c r="M10" s="25"/>
    </row>
    <row r="11" spans="1:13" ht="36.75" thickBot="1">
      <c r="A11" s="26" t="s">
        <v>35</v>
      </c>
      <c r="B11" s="27" t="s">
        <v>36</v>
      </c>
      <c r="C11" s="25"/>
      <c r="D11" s="25">
        <v>6</v>
      </c>
      <c r="E11" s="29" t="s">
        <v>37</v>
      </c>
      <c r="F11" s="29">
        <v>10000</v>
      </c>
      <c r="G11" s="31">
        <f>10000*(  6*30+23)/360*(1/5)</f>
        <v>1127.7777777777778</v>
      </c>
      <c r="H11" s="31">
        <f t="shared" si="2"/>
        <v>10000</v>
      </c>
      <c r="I11" s="31">
        <f t="shared" si="0"/>
        <v>0</v>
      </c>
      <c r="J11" s="25"/>
      <c r="K11" s="25" t="s">
        <v>40</v>
      </c>
      <c r="L11" s="25"/>
      <c r="M11" s="25"/>
    </row>
  </sheetData>
  <mergeCells count="1">
    <mergeCell ref="A2:G2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4"/>
  <sheetViews>
    <sheetView showGridLines="0" topLeftCell="A3" zoomScale="150" zoomScaleNormal="150" workbookViewId="0">
      <selection activeCell="G6" sqref="G6"/>
    </sheetView>
  </sheetViews>
  <sheetFormatPr baseColWidth="10" defaultRowHeight="15"/>
  <cols>
    <col min="2" max="2" width="3.5703125" customWidth="1"/>
    <col min="8" max="8" width="5.28515625" customWidth="1"/>
    <col min="11" max="11" width="2.42578125" customWidth="1"/>
    <col min="13" max="13" width="4" customWidth="1"/>
    <col min="15" max="15" width="1" customWidth="1"/>
  </cols>
  <sheetData>
    <row r="2" spans="1:17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7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7">
      <c r="A4" s="20" t="s">
        <v>41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9" spans="1:17" ht="60"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I9" s="21" t="s">
        <v>7</v>
      </c>
      <c r="J9" s="22"/>
      <c r="K9" s="22"/>
      <c r="L9" s="23"/>
      <c r="N9" s="21" t="s">
        <v>8</v>
      </c>
      <c r="O9" s="22"/>
      <c r="P9" s="22"/>
      <c r="Q9" s="23"/>
    </row>
    <row r="10" spans="1:17">
      <c r="B10">
        <v>1</v>
      </c>
      <c r="C10" s="2" t="s">
        <v>9</v>
      </c>
      <c r="D10" s="2">
        <v>3500</v>
      </c>
      <c r="E10" s="3">
        <f>+L10</f>
        <v>714.58333333333337</v>
      </c>
      <c r="F10" s="4">
        <f>+E10</f>
        <v>714.58333333333337</v>
      </c>
      <c r="G10" s="4">
        <f>+D10-E10</f>
        <v>2785.4166666666665</v>
      </c>
      <c r="I10" s="5" t="s">
        <v>10</v>
      </c>
      <c r="J10" s="6"/>
      <c r="K10" s="5"/>
      <c r="L10" s="7">
        <f>3500*1/5*1.75*7/12</f>
        <v>714.58333333333337</v>
      </c>
      <c r="N10" s="5" t="s">
        <v>11</v>
      </c>
      <c r="O10" s="6"/>
      <c r="P10" s="8"/>
      <c r="Q10" s="9">
        <f>+G10/5</f>
        <v>557.08333333333326</v>
      </c>
    </row>
    <row r="11" spans="1:17">
      <c r="B11">
        <v>2</v>
      </c>
      <c r="C11" s="2" t="s">
        <v>12</v>
      </c>
      <c r="D11" s="2">
        <v>3500</v>
      </c>
      <c r="E11" s="3">
        <f>+L11</f>
        <v>974.75</v>
      </c>
      <c r="F11" s="4">
        <f>+F10+E11</f>
        <v>1689.3333333333335</v>
      </c>
      <c r="G11" s="4">
        <f t="shared" ref="G11:G14" si="0">+D11-F11</f>
        <v>1810.6666666666665</v>
      </c>
      <c r="I11" s="10" t="s">
        <v>13</v>
      </c>
      <c r="J11" s="11"/>
      <c r="K11" s="10"/>
      <c r="L11" s="12">
        <f>2785*1/5*1.75</f>
        <v>974.75</v>
      </c>
      <c r="N11" s="10" t="s">
        <v>14</v>
      </c>
      <c r="O11" s="11"/>
      <c r="P11" s="8"/>
      <c r="Q11" s="13">
        <f>+G10/4</f>
        <v>696.35416666666663</v>
      </c>
    </row>
    <row r="12" spans="1:17">
      <c r="B12">
        <v>3</v>
      </c>
      <c r="C12" s="2" t="s">
        <v>15</v>
      </c>
      <c r="D12" s="2">
        <v>3500</v>
      </c>
      <c r="E12" s="3">
        <f>+L12</f>
        <v>633.85</v>
      </c>
      <c r="F12" s="4">
        <f>+F11+E12</f>
        <v>2323.1833333333334</v>
      </c>
      <c r="G12" s="4">
        <f t="shared" si="0"/>
        <v>1176.8166666666666</v>
      </c>
      <c r="I12" s="10" t="s">
        <v>16</v>
      </c>
      <c r="J12" s="11"/>
      <c r="K12" s="10"/>
      <c r="L12" s="12">
        <f>1811*1/5*1.75</f>
        <v>633.85</v>
      </c>
      <c r="N12" s="10" t="s">
        <v>17</v>
      </c>
      <c r="O12" s="11"/>
      <c r="P12" s="8"/>
      <c r="Q12" s="13">
        <f>+G11/3</f>
        <v>603.55555555555554</v>
      </c>
    </row>
    <row r="13" spans="1:17">
      <c r="B13">
        <v>4</v>
      </c>
      <c r="C13" s="2" t="s">
        <v>18</v>
      </c>
      <c r="D13" s="2">
        <v>3500</v>
      </c>
      <c r="E13" s="3">
        <f>+Q13</f>
        <v>588.4083333333333</v>
      </c>
      <c r="F13" s="4">
        <f>+F12+E13</f>
        <v>2911.5916666666667</v>
      </c>
      <c r="G13" s="4">
        <f t="shared" si="0"/>
        <v>588.4083333333333</v>
      </c>
      <c r="I13" s="14" t="s">
        <v>19</v>
      </c>
      <c r="J13" s="15"/>
      <c r="K13" s="14"/>
      <c r="L13" s="16">
        <f>1177*1/5*1.75</f>
        <v>411.95</v>
      </c>
      <c r="N13" s="14" t="s">
        <v>20</v>
      </c>
      <c r="O13" s="15"/>
      <c r="P13" s="17"/>
      <c r="Q13" s="18">
        <f>+G12/2</f>
        <v>588.4083333333333</v>
      </c>
    </row>
    <row r="14" spans="1:17">
      <c r="B14">
        <v>5</v>
      </c>
      <c r="C14" s="2" t="s">
        <v>21</v>
      </c>
      <c r="D14" s="2">
        <v>3500</v>
      </c>
      <c r="E14" s="3">
        <f>+Q13</f>
        <v>588.4083333333333</v>
      </c>
      <c r="F14" s="4">
        <f>+F13+E14</f>
        <v>3500</v>
      </c>
      <c r="G14" s="4">
        <f t="shared" si="0"/>
        <v>0</v>
      </c>
    </row>
  </sheetData>
  <mergeCells count="5">
    <mergeCell ref="A2:M2"/>
    <mergeCell ref="A3:M3"/>
    <mergeCell ref="A4:M4"/>
    <mergeCell ref="I9:L9"/>
    <mergeCell ref="N9:Q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lineaire</vt:lpstr>
      <vt:lpstr>degressif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</dc:creator>
  <cp:lastModifiedBy>Nadine</cp:lastModifiedBy>
  <dcterms:created xsi:type="dcterms:W3CDTF">2020-11-18T08:47:52Z</dcterms:created>
  <dcterms:modified xsi:type="dcterms:W3CDTF">2023-03-10T07:35:49Z</dcterms:modified>
</cp:coreProperties>
</file>